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40" windowWidth="15135" windowHeight="8490"/>
  </bookViews>
  <sheets>
    <sheet name="2 korrust" sheetId="11" r:id="rId1"/>
  </sheets>
  <calcPr calcId="145621"/>
</workbook>
</file>

<file path=xl/calcChain.xml><?xml version="1.0" encoding="utf-8"?>
<calcChain xmlns="http://schemas.openxmlformats.org/spreadsheetml/2006/main">
  <c r="G58" i="11" l="1"/>
  <c r="D57" i="11"/>
  <c r="D58" i="11" s="1"/>
  <c r="G34" i="11"/>
  <c r="F34" i="11"/>
  <c r="F58" i="11" s="1"/>
  <c r="E34" i="11"/>
  <c r="E58" i="11" s="1"/>
  <c r="D34" i="11"/>
  <c r="L10" i="11" l="1"/>
  <c r="L6" i="11" l="1"/>
  <c r="M9" i="11" l="1"/>
  <c r="M8" i="11"/>
  <c r="L16" i="11"/>
  <c r="L17" i="11" l="1"/>
  <c r="M17" i="11"/>
  <c r="M16" i="11"/>
  <c r="L7" i="11"/>
  <c r="M7" i="11"/>
  <c r="L8" i="11"/>
  <c r="L9" i="11"/>
  <c r="M10" i="11"/>
  <c r="L11" i="11"/>
  <c r="M11" i="11"/>
  <c r="L12" i="11"/>
  <c r="M12" i="11"/>
  <c r="L13" i="11"/>
  <c r="M13" i="11"/>
  <c r="M6" i="11" l="1"/>
  <c r="L14" i="11"/>
  <c r="L20" i="11" s="1"/>
  <c r="N17" i="11"/>
  <c r="N10" i="11" l="1"/>
  <c r="N9" i="11"/>
  <c r="N16" i="11"/>
  <c r="N18" i="11" s="1"/>
  <c r="N6" i="11"/>
  <c r="N12" i="11"/>
  <c r="M14" i="11"/>
  <c r="N7" i="11"/>
  <c r="N8" i="11"/>
  <c r="N11" i="11"/>
  <c r="N13" i="11"/>
  <c r="O6" i="11" l="1"/>
  <c r="M20" i="11"/>
  <c r="N20" i="11" s="1"/>
  <c r="O8" i="11"/>
  <c r="O9" i="11"/>
  <c r="O11" i="11"/>
  <c r="O7" i="11"/>
  <c r="O12" i="11"/>
  <c r="O13" i="11"/>
  <c r="O10" i="11"/>
  <c r="N14" i="11"/>
  <c r="P6" i="11" s="1"/>
  <c r="O14" i="11" l="1"/>
  <c r="S12" i="11"/>
  <c r="S13" i="11"/>
  <c r="S6" i="11"/>
  <c r="P10" i="11"/>
  <c r="Q10" i="11" s="1"/>
  <c r="R10" i="11" s="1"/>
  <c r="P11" i="11"/>
  <c r="Q11" i="11" s="1"/>
  <c r="R11" i="11" s="1"/>
  <c r="P9" i="11"/>
  <c r="Q9" i="11" s="1"/>
  <c r="R9" i="11" s="1"/>
  <c r="P7" i="11"/>
  <c r="Q7" i="11" s="1"/>
  <c r="R7" i="11" s="1"/>
  <c r="P8" i="11"/>
  <c r="Q8" i="11" s="1"/>
  <c r="R8" i="11" s="1"/>
  <c r="S10" i="11"/>
  <c r="S11" i="11"/>
  <c r="S9" i="11"/>
  <c r="S7" i="11"/>
  <c r="S8" i="11"/>
  <c r="P12" i="11"/>
  <c r="Q12" i="11" s="1"/>
  <c r="R12" i="11" s="1"/>
  <c r="P13" i="11"/>
  <c r="Q13" i="11" s="1"/>
  <c r="R13" i="11" s="1"/>
  <c r="Q6" i="11"/>
  <c r="R6" i="11" s="1"/>
  <c r="G57" i="11"/>
  <c r="F57" i="11"/>
  <c r="E57" i="11"/>
  <c r="I57" i="11" l="1"/>
  <c r="O20" i="11"/>
  <c r="I34" i="11"/>
  <c r="P14" i="11"/>
  <c r="Q14" i="11"/>
  <c r="R14" i="11"/>
  <c r="R15" i="11" s="1"/>
  <c r="I58" i="11" l="1"/>
</calcChain>
</file>

<file path=xl/comments1.xml><?xml version="1.0" encoding="utf-8"?>
<comments xmlns="http://schemas.openxmlformats.org/spreadsheetml/2006/main">
  <authors>
    <author>Ülle Tamm</author>
  </authors>
  <commentList>
    <comment ref="O20" authorId="0">
      <text>
        <r>
          <rPr>
            <b/>
            <sz val="9"/>
            <color indexed="81"/>
            <rFont val="Tahoma"/>
            <family val="2"/>
            <charset val="186"/>
          </rPr>
          <t>Ülle Tamm:</t>
        </r>
        <r>
          <rPr>
            <sz val="9"/>
            <color indexed="81"/>
            <rFont val="Tahoma"/>
            <family val="2"/>
            <charset val="186"/>
          </rPr>
          <t xml:space="preserve">
kontrollkast, väärtus peab olema 0
</t>
        </r>
      </text>
    </comment>
    <comment ref="I34" authorId="0">
      <text>
        <r>
          <rPr>
            <b/>
            <sz val="9"/>
            <color indexed="81"/>
            <rFont val="Tahoma"/>
            <family val="2"/>
            <charset val="186"/>
          </rPr>
          <t>Ülle Tamm:</t>
        </r>
        <r>
          <rPr>
            <sz val="9"/>
            <color indexed="81"/>
            <rFont val="Tahoma"/>
            <family val="2"/>
            <charset val="186"/>
          </rPr>
          <t xml:space="preserve">
kontrollkast, väärtus peab olema 0</t>
        </r>
      </text>
    </comment>
    <comment ref="I57" authorId="0">
      <text>
        <r>
          <rPr>
            <b/>
            <sz val="9"/>
            <color indexed="81"/>
            <rFont val="Tahoma"/>
            <family val="2"/>
            <charset val="186"/>
          </rPr>
          <t>Ülle Tamm:</t>
        </r>
        <r>
          <rPr>
            <sz val="9"/>
            <color indexed="81"/>
            <rFont val="Tahoma"/>
            <family val="2"/>
            <charset val="186"/>
          </rPr>
          <t xml:space="preserve">
kontrollkast, väärtus peab olema 0</t>
        </r>
      </text>
    </comment>
    <comment ref="I58" authorId="0">
      <text>
        <r>
          <rPr>
            <b/>
            <sz val="9"/>
            <color indexed="81"/>
            <rFont val="Tahoma"/>
            <family val="2"/>
            <charset val="186"/>
          </rPr>
          <t>Ülle Tamm:</t>
        </r>
        <r>
          <rPr>
            <sz val="9"/>
            <color indexed="81"/>
            <rFont val="Tahoma"/>
            <family val="2"/>
            <charset val="186"/>
          </rPr>
          <t xml:space="preserve">
kontrollkast, väärtus peab olema 0</t>
        </r>
      </text>
    </comment>
  </commentList>
</comments>
</file>

<file path=xl/sharedStrings.xml><?xml version="1.0" encoding="utf-8"?>
<sst xmlns="http://schemas.openxmlformats.org/spreadsheetml/2006/main" count="123" uniqueCount="53">
  <si>
    <t>KOKKU</t>
  </si>
  <si>
    <t>KORIDOR</t>
  </si>
  <si>
    <t>KABINET</t>
  </si>
  <si>
    <t>HOONE KOKKU</t>
  </si>
  <si>
    <t>korruse üldpind</t>
  </si>
  <si>
    <t>I KORRUS KOKKU</t>
  </si>
  <si>
    <t>II KORRUS KOKKU</t>
  </si>
  <si>
    <t>WC</t>
  </si>
  <si>
    <t>vakantne</t>
  </si>
  <si>
    <t>Üürnike ühiskasutuses</t>
  </si>
  <si>
    <t>KOKKU üürniku üüripind</t>
  </si>
  <si>
    <t>% hoonest (ainukasutuses pinna alusel)</t>
  </si>
  <si>
    <t>I korrus</t>
  </si>
  <si>
    <t>II korrus</t>
  </si>
  <si>
    <t>KOKKU ainu-kasutuses pind</t>
  </si>
  <si>
    <t>Üürnikule jagatud korruse üldpind</t>
  </si>
  <si>
    <t>Üürnikule jagatud hoone üldpind</t>
  </si>
  <si>
    <t>KOKKU ühis-kasutuses pind</t>
  </si>
  <si>
    <t>hoone üldpind</t>
  </si>
  <si>
    <t>Üürnike ainukasutuses</t>
  </si>
  <si>
    <t>KÖÖK</t>
  </si>
  <si>
    <t>Kasutus</t>
  </si>
  <si>
    <t>Suletud netopind</t>
  </si>
  <si>
    <t>Kokku</t>
  </si>
  <si>
    <t>Ühend. teede pind</t>
  </si>
  <si>
    <t>Tehn. ruumide pind</t>
  </si>
  <si>
    <t>Ruumi nimetus</t>
  </si>
  <si>
    <t>Ruumi nr</t>
  </si>
  <si>
    <t>KOKKU ainukasutuses pind</t>
  </si>
  <si>
    <t>KOKKU üldpind</t>
  </si>
  <si>
    <t>Hoone üüritav pind KOKKU</t>
  </si>
  <si>
    <t>Kasulik pind (üüritav pind)</t>
  </si>
  <si>
    <t>VAHERUUM</t>
  </si>
  <si>
    <t>ABIRUUM</t>
  </si>
  <si>
    <t>DUŠIRUUM</t>
  </si>
  <si>
    <t>PUHKERUUM</t>
  </si>
  <si>
    <t>LADU</t>
  </si>
  <si>
    <t>RUUMIDE EKSPLIKATSIOON: Tiigi 9a, Narva GARAAŽ-AUTOTÖÖKODA</t>
  </si>
  <si>
    <t>REMONDI TÖÖKODA</t>
  </si>
  <si>
    <t>ALAJAAM</t>
  </si>
  <si>
    <t>PUHKERUUM/RIIETUSRUUM</t>
  </si>
  <si>
    <t>RIIETE PESULA</t>
  </si>
  <si>
    <t>19-20</t>
  </si>
  <si>
    <t>RIIETUSRUUM/DUŠŠ</t>
  </si>
  <si>
    <t>ÕLILADU</t>
  </si>
  <si>
    <t>SOOJASÕLM</t>
  </si>
  <si>
    <t>AUTOPESULA</t>
  </si>
  <si>
    <t>VENTRUUM</t>
  </si>
  <si>
    <t>RIIETUSRUUM</t>
  </si>
  <si>
    <t>ERITEHNIKA REMONT</t>
  </si>
  <si>
    <t>LEILIRUUM</t>
  </si>
  <si>
    <t>KOMPRESSORRUUM</t>
  </si>
  <si>
    <t>PPA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</si>
</sst>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0.00_ ;[Red]\-0.00\ "/>
  </numFmts>
  <fonts count="10" x14ac:knownFonts="1">
    <font>
      <sz val="10"/>
      <name val="Arial"/>
    </font>
    <font>
      <sz val="14"/>
      <name val="Arial"/>
      <family val="2"/>
      <charset val="186"/>
    </font>
    <font>
      <sz val="10"/>
      <name val="Arial"/>
      <family val="2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</font>
    <font>
      <sz val="10"/>
      <color theme="1"/>
      <name val="Arial"/>
      <family val="2"/>
      <charset val="186"/>
    </font>
    <font>
      <sz val="10"/>
      <color rgb="FFFF0000"/>
      <name val="Arial"/>
      <family val="2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0">
    <xf numFmtId="0" fontId="0" fillId="0" borderId="0" xfId="0"/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0" fillId="0" borderId="0" xfId="0"/>
    <xf numFmtId="0" fontId="0" fillId="0" borderId="0" xfId="0" applyBorder="1"/>
    <xf numFmtId="0" fontId="0" fillId="0" borderId="0" xfId="0" applyAlignment="1">
      <alignment wrapText="1"/>
    </xf>
    <xf numFmtId="164" fontId="3" fillId="0" borderId="2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0" fontId="4" fillId="0" borderId="0" xfId="0" applyFont="1"/>
    <xf numFmtId="164" fontId="4" fillId="0" borderId="3" xfId="0" applyNumberFormat="1" applyFont="1" applyBorder="1" applyAlignment="1">
      <alignment horizontal="center"/>
    </xf>
    <xf numFmtId="0" fontId="4" fillId="0" borderId="0" xfId="0" applyFont="1" applyBorder="1"/>
    <xf numFmtId="49" fontId="4" fillId="0" borderId="0" xfId="0" applyNumberFormat="1" applyFont="1"/>
    <xf numFmtId="164" fontId="4" fillId="0" borderId="0" xfId="0" applyNumberFormat="1" applyFont="1"/>
    <xf numFmtId="0" fontId="4" fillId="0" borderId="3" xfId="0" applyFont="1" applyFill="1" applyBorder="1" applyAlignment="1">
      <alignment horizontal="center"/>
    </xf>
    <xf numFmtId="164" fontId="4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0" xfId="0" applyFont="1" applyFill="1"/>
    <xf numFmtId="0" fontId="4" fillId="0" borderId="4" xfId="0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textRotation="90"/>
    </xf>
    <xf numFmtId="0" fontId="4" fillId="0" borderId="0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/>
    </xf>
    <xf numFmtId="0" fontId="2" fillId="0" borderId="15" xfId="0" applyFont="1" applyBorder="1"/>
    <xf numFmtId="0" fontId="2" fillId="0" borderId="5" xfId="0" applyFont="1" applyBorder="1"/>
    <xf numFmtId="0" fontId="5" fillId="0" borderId="16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5" fillId="0" borderId="18" xfId="0" applyFont="1" applyBorder="1" applyAlignment="1">
      <alignment wrapText="1"/>
    </xf>
    <xf numFmtId="164" fontId="2" fillId="0" borderId="0" xfId="0" applyNumberFormat="1" applyFont="1" applyBorder="1"/>
    <xf numFmtId="0" fontId="4" fillId="0" borderId="23" xfId="0" applyFont="1" applyFill="1" applyBorder="1"/>
    <xf numFmtId="164" fontId="0" fillId="0" borderId="23" xfId="0" applyNumberFormat="1" applyFill="1" applyBorder="1"/>
    <xf numFmtId="164" fontId="2" fillId="0" borderId="8" xfId="0" applyNumberFormat="1" applyFont="1" applyFill="1" applyBorder="1"/>
    <xf numFmtId="164" fontId="5" fillId="0" borderId="13" xfId="0" applyNumberFormat="1" applyFont="1" applyFill="1" applyBorder="1"/>
    <xf numFmtId="164" fontId="2" fillId="0" borderId="8" xfId="0" applyNumberFormat="1" applyFont="1" applyFill="1" applyBorder="1" applyAlignment="1">
      <alignment horizontal="right"/>
    </xf>
    <xf numFmtId="164" fontId="5" fillId="0" borderId="23" xfId="0" applyNumberFormat="1" applyFont="1" applyFill="1" applyBorder="1" applyAlignment="1">
      <alignment horizontal="right"/>
    </xf>
    <xf numFmtId="165" fontId="0" fillId="0" borderId="24" xfId="1" applyNumberFormat="1" applyFont="1" applyFill="1" applyBorder="1"/>
    <xf numFmtId="0" fontId="4" fillId="0" borderId="18" xfId="0" applyFont="1" applyFill="1" applyBorder="1"/>
    <xf numFmtId="164" fontId="0" fillId="0" borderId="18" xfId="0" applyNumberFormat="1" applyFill="1" applyBorder="1"/>
    <xf numFmtId="164" fontId="2" fillId="0" borderId="0" xfId="0" applyNumberFormat="1" applyFont="1" applyFill="1" applyBorder="1"/>
    <xf numFmtId="164" fontId="5" fillId="0" borderId="16" xfId="0" applyNumberFormat="1" applyFont="1" applyFill="1" applyBorder="1"/>
    <xf numFmtId="164" fontId="2" fillId="0" borderId="0" xfId="0" applyNumberFormat="1" applyFont="1" applyFill="1" applyBorder="1" applyAlignment="1">
      <alignment horizontal="right"/>
    </xf>
    <xf numFmtId="164" fontId="5" fillId="0" borderId="18" xfId="0" applyNumberFormat="1" applyFont="1" applyFill="1" applyBorder="1" applyAlignment="1">
      <alignment horizontal="right"/>
    </xf>
    <xf numFmtId="165" fontId="0" fillId="0" borderId="25" xfId="1" applyNumberFormat="1" applyFont="1" applyFill="1" applyBorder="1"/>
    <xf numFmtId="0" fontId="4" fillId="2" borderId="6" xfId="0" applyFont="1" applyFill="1" applyBorder="1"/>
    <xf numFmtId="164" fontId="0" fillId="2" borderId="6" xfId="0" applyNumberFormat="1" applyFill="1" applyBorder="1"/>
    <xf numFmtId="164" fontId="2" fillId="2" borderId="20" xfId="0" applyNumberFormat="1" applyFont="1" applyFill="1" applyBorder="1"/>
    <xf numFmtId="164" fontId="5" fillId="2" borderId="21" xfId="0" applyNumberFormat="1" applyFont="1" applyFill="1" applyBorder="1"/>
    <xf numFmtId="164" fontId="2" fillId="2" borderId="20" xfId="0" applyNumberFormat="1" applyFont="1" applyFill="1" applyBorder="1" applyAlignment="1">
      <alignment horizontal="right"/>
    </xf>
    <xf numFmtId="164" fontId="5" fillId="2" borderId="6" xfId="0" applyNumberFormat="1" applyFont="1" applyFill="1" applyBorder="1" applyAlignment="1">
      <alignment horizontal="right"/>
    </xf>
    <xf numFmtId="165" fontId="0" fillId="2" borderId="22" xfId="1" applyNumberFormat="1" applyFont="1" applyFill="1" applyBorder="1"/>
    <xf numFmtId="0" fontId="5" fillId="0" borderId="6" xfId="0" applyFont="1" applyBorder="1"/>
    <xf numFmtId="164" fontId="5" fillId="0" borderId="6" xfId="0" applyNumberFormat="1" applyFont="1" applyBorder="1"/>
    <xf numFmtId="164" fontId="5" fillId="0" borderId="20" xfId="0" applyNumberFormat="1" applyFont="1" applyBorder="1"/>
    <xf numFmtId="164" fontId="5" fillId="0" borderId="21" xfId="0" applyNumberFormat="1" applyFont="1" applyBorder="1"/>
    <xf numFmtId="164" fontId="5" fillId="0" borderId="22" xfId="0" applyNumberFormat="1" applyFont="1" applyBorder="1"/>
    <xf numFmtId="164" fontId="0" fillId="0" borderId="0" xfId="0" applyNumberFormat="1"/>
    <xf numFmtId="164" fontId="2" fillId="0" borderId="0" xfId="0" applyNumberFormat="1" applyFont="1" applyBorder="1" applyAlignment="1">
      <alignment horizontal="left"/>
    </xf>
    <xf numFmtId="0" fontId="0" fillId="0" borderId="23" xfId="0" applyBorder="1"/>
    <xf numFmtId="164" fontId="0" fillId="0" borderId="8" xfId="0" applyNumberFormat="1" applyBorder="1"/>
    <xf numFmtId="164" fontId="5" fillId="0" borderId="13" xfId="0" applyNumberFormat="1" applyFont="1" applyBorder="1"/>
    <xf numFmtId="0" fontId="0" fillId="0" borderId="9" xfId="0" applyBorder="1"/>
    <xf numFmtId="164" fontId="5" fillId="0" borderId="19" xfId="0" applyNumberFormat="1" applyFont="1" applyBorder="1"/>
    <xf numFmtId="0" fontId="5" fillId="0" borderId="6" xfId="0" applyFont="1" applyBorder="1" applyAlignment="1"/>
    <xf numFmtId="0" fontId="5" fillId="0" borderId="20" xfId="0" applyFont="1" applyBorder="1" applyAlignment="1"/>
    <xf numFmtId="164" fontId="0" fillId="0" borderId="0" xfId="0" applyNumberFormat="1" applyBorder="1"/>
    <xf numFmtId="164" fontId="2" fillId="0" borderId="24" xfId="0" applyNumberFormat="1" applyFont="1" applyBorder="1"/>
    <xf numFmtId="164" fontId="5" fillId="0" borderId="20" xfId="0" applyNumberFormat="1" applyFont="1" applyBorder="1" applyAlignment="1">
      <alignment horizontal="right"/>
    </xf>
    <xf numFmtId="164" fontId="5" fillId="0" borderId="6" xfId="0" applyNumberFormat="1" applyFont="1" applyBorder="1" applyAlignment="1">
      <alignment horizontal="right"/>
    </xf>
    <xf numFmtId="164" fontId="5" fillId="0" borderId="21" xfId="0" applyNumberFormat="1" applyFont="1" applyBorder="1" applyAlignment="1">
      <alignment horizontal="right"/>
    </xf>
    <xf numFmtId="0" fontId="4" fillId="0" borderId="0" xfId="0" applyFont="1" applyFill="1" applyBorder="1" applyAlignment="1">
      <alignment horizontal="center" vertical="center" textRotation="90"/>
    </xf>
    <xf numFmtId="16" fontId="4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"/>
    </xf>
    <xf numFmtId="49" fontId="4" fillId="0" borderId="0" xfId="0" applyNumberFormat="1" applyFont="1" applyBorder="1" applyAlignment="1">
      <alignment vertical="center"/>
    </xf>
    <xf numFmtId="49" fontId="4" fillId="0" borderId="29" xfId="0" applyNumberFormat="1" applyFont="1" applyFill="1" applyBorder="1" applyAlignment="1">
      <alignment horizontal="center"/>
    </xf>
    <xf numFmtId="0" fontId="4" fillId="0" borderId="30" xfId="0" applyFont="1" applyFill="1" applyBorder="1"/>
    <xf numFmtId="0" fontId="4" fillId="0" borderId="30" xfId="0" applyFont="1" applyBorder="1"/>
    <xf numFmtId="49" fontId="4" fillId="0" borderId="29" xfId="0" applyNumberFormat="1" applyFont="1" applyBorder="1" applyAlignment="1">
      <alignment horizontal="center"/>
    </xf>
    <xf numFmtId="0" fontId="6" fillId="0" borderId="30" xfId="0" applyFont="1" applyBorder="1"/>
    <xf numFmtId="49" fontId="4" fillId="0" borderId="31" xfId="0" applyNumberFormat="1" applyFont="1" applyFill="1" applyBorder="1" applyAlignment="1">
      <alignment horizontal="center"/>
    </xf>
    <xf numFmtId="0" fontId="4" fillId="0" borderId="12" xfId="0" applyFont="1" applyBorder="1"/>
    <xf numFmtId="0" fontId="4" fillId="0" borderId="34" xfId="0" applyFont="1" applyBorder="1"/>
    <xf numFmtId="166" fontId="0" fillId="0" borderId="0" xfId="0" applyNumberFormat="1" applyFill="1"/>
    <xf numFmtId="166" fontId="7" fillId="0" borderId="0" xfId="0" applyNumberFormat="1" applyFont="1" applyFill="1"/>
    <xf numFmtId="166" fontId="0" fillId="0" borderId="0" xfId="0" applyNumberFormat="1"/>
    <xf numFmtId="166" fontId="4" fillId="0" borderId="0" xfId="0" applyNumberFormat="1" applyFont="1"/>
    <xf numFmtId="166" fontId="0" fillId="0" borderId="0" xfId="0" applyNumberFormat="1" applyBorder="1"/>
    <xf numFmtId="0" fontId="4" fillId="0" borderId="32" xfId="0" applyFont="1" applyFill="1" applyBorder="1"/>
    <xf numFmtId="0" fontId="4" fillId="0" borderId="0" xfId="0" applyFont="1" applyFill="1" applyBorder="1" applyAlignment="1">
      <alignment horizontal="center" vertical="center" textRotation="90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textRotation="90"/>
    </xf>
    <xf numFmtId="0" fontId="4" fillId="0" borderId="0" xfId="0" applyFont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center" wrapText="1"/>
    </xf>
    <xf numFmtId="49" fontId="3" fillId="0" borderId="29" xfId="0" applyNumberFormat="1" applyFont="1" applyBorder="1" applyAlignment="1">
      <alignment horizontal="center" vertical="center" textRotation="90"/>
    </xf>
    <xf numFmtId="49" fontId="3" fillId="0" borderId="29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0" fillId="0" borderId="14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3" fillId="0" borderId="3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</cellXfs>
  <cellStyles count="2">
    <cellStyle name="Normaallaad" xfId="0" builtinId="0"/>
    <cellStyle name="Protsent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83"/>
  <sheetViews>
    <sheetView tabSelected="1" workbookViewId="0">
      <pane xSplit="1" ySplit="5" topLeftCell="B14" activePane="bottomRight" state="frozen"/>
      <selection pane="topRight" activeCell="B1" sqref="B1"/>
      <selection pane="bottomLeft" activeCell="A6" sqref="A6"/>
      <selection pane="bottomRight" activeCell="O30" sqref="O30"/>
    </sheetView>
  </sheetViews>
  <sheetFormatPr defaultRowHeight="12.75" x14ac:dyDescent="0.2"/>
  <cols>
    <col min="1" max="1" width="4.42578125" style="1" customWidth="1"/>
    <col min="2" max="2" width="6.5703125" style="2" customWidth="1"/>
    <col min="3" max="3" width="19.5703125" style="1" bestFit="1" customWidth="1"/>
    <col min="4" max="4" width="8.85546875" style="1" customWidth="1"/>
    <col min="5" max="5" width="8.5703125" style="1" customWidth="1"/>
    <col min="6" max="6" width="9.5703125" style="1" customWidth="1"/>
    <col min="7" max="7" width="11.85546875" style="1" customWidth="1"/>
    <col min="8" max="8" width="28.140625" style="8" bestFit="1" customWidth="1"/>
    <col min="9" max="9" width="11.85546875" style="3" customWidth="1"/>
    <col min="10" max="10" width="9.140625" style="3" customWidth="1"/>
    <col min="11" max="11" width="28.140625" style="3" bestFit="1" customWidth="1"/>
    <col min="12" max="13" width="9.140625" style="3"/>
    <col min="14" max="14" width="14.28515625" style="3" customWidth="1"/>
    <col min="15" max="15" width="15" style="3" customWidth="1"/>
    <col min="16" max="16" width="15.85546875" style="3" customWidth="1"/>
    <col min="17" max="17" width="15.28515625" style="3" customWidth="1"/>
    <col min="18" max="18" width="12.5703125" style="3" customWidth="1"/>
    <col min="19" max="19" width="15.7109375" style="3" customWidth="1"/>
    <col min="20" max="16384" width="9.140625" style="3"/>
  </cols>
  <sheetData>
    <row r="1" spans="1:19" ht="13.5" thickBot="1" x14ac:dyDescent="0.25"/>
    <row r="2" spans="1:19" ht="18" x14ac:dyDescent="0.2">
      <c r="A2" s="72"/>
      <c r="B2" s="91" t="s">
        <v>37</v>
      </c>
      <c r="C2" s="92"/>
      <c r="D2" s="92"/>
      <c r="E2" s="92"/>
      <c r="F2" s="92"/>
      <c r="G2" s="92"/>
      <c r="H2" s="93"/>
    </row>
    <row r="3" spans="1:19" ht="12.75" customHeight="1" thickBot="1" x14ac:dyDescent="0.25">
      <c r="A3" s="95"/>
      <c r="B3" s="97" t="s">
        <v>27</v>
      </c>
      <c r="C3" s="99" t="s">
        <v>26</v>
      </c>
      <c r="D3" s="99" t="s">
        <v>22</v>
      </c>
      <c r="E3" s="99"/>
      <c r="F3" s="99"/>
      <c r="G3" s="99"/>
      <c r="H3" s="119" t="s">
        <v>21</v>
      </c>
    </row>
    <row r="4" spans="1:19" ht="13.5" thickBot="1" x14ac:dyDescent="0.25">
      <c r="A4" s="96"/>
      <c r="B4" s="98"/>
      <c r="C4" s="100"/>
      <c r="D4" s="101" t="s">
        <v>23</v>
      </c>
      <c r="E4" s="102" t="s">
        <v>31</v>
      </c>
      <c r="F4" s="101" t="s">
        <v>24</v>
      </c>
      <c r="G4" s="101" t="s">
        <v>25</v>
      </c>
      <c r="H4" s="119"/>
      <c r="I4" s="5"/>
      <c r="L4" s="109" t="s">
        <v>19</v>
      </c>
      <c r="M4" s="110"/>
      <c r="N4" s="111"/>
      <c r="O4" s="112" t="s">
        <v>9</v>
      </c>
      <c r="P4" s="113"/>
      <c r="Q4" s="114"/>
      <c r="R4" s="115" t="s">
        <v>10</v>
      </c>
      <c r="S4" s="103" t="s">
        <v>11</v>
      </c>
    </row>
    <row r="5" spans="1:19" ht="39" thickBot="1" x14ac:dyDescent="0.25">
      <c r="A5" s="96"/>
      <c r="B5" s="98"/>
      <c r="C5" s="100"/>
      <c r="D5" s="101" t="s">
        <v>0</v>
      </c>
      <c r="E5" s="102"/>
      <c r="F5" s="101"/>
      <c r="G5" s="101"/>
      <c r="H5" s="119"/>
      <c r="K5" s="4"/>
      <c r="L5" s="23" t="s">
        <v>12</v>
      </c>
      <c r="M5" s="24" t="s">
        <v>13</v>
      </c>
      <c r="N5" s="25" t="s">
        <v>14</v>
      </c>
      <c r="O5" s="26" t="s">
        <v>15</v>
      </c>
      <c r="P5" s="27" t="s">
        <v>16</v>
      </c>
      <c r="Q5" s="28" t="s">
        <v>17</v>
      </c>
      <c r="R5" s="116"/>
      <c r="S5" s="104"/>
    </row>
    <row r="6" spans="1:19" s="15" customFormat="1" x14ac:dyDescent="0.2">
      <c r="A6" s="94"/>
      <c r="B6" s="76">
        <v>1</v>
      </c>
      <c r="C6" s="13" t="s">
        <v>38</v>
      </c>
      <c r="D6" s="14">
        <v>699.7</v>
      </c>
      <c r="E6" s="14">
        <v>699.7</v>
      </c>
      <c r="F6" s="14"/>
      <c r="G6" s="13"/>
      <c r="H6" s="77" t="s">
        <v>52</v>
      </c>
      <c r="K6" s="30" t="s">
        <v>52</v>
      </c>
      <c r="L6" s="31">
        <f>SUMIFS($E$6:$E$33,$H$6:$H$33,K6)</f>
        <v>2230.7999999999997</v>
      </c>
      <c r="M6" s="32">
        <f>SUMIFS($E$35:$E$56,$H$35:$H$56,K6)</f>
        <v>172.89999999999998</v>
      </c>
      <c r="N6" s="33">
        <f t="shared" ref="N6:N13" si="0">SUM(L6:M6)</f>
        <v>2403.6999999999998</v>
      </c>
      <c r="O6" s="34">
        <f t="shared" ref="O6:O13" si="1">L6/$L$14*L$16+M6/$M$14*$M$16</f>
        <v>0</v>
      </c>
      <c r="P6" s="34">
        <f t="shared" ref="P6:P13" si="2">N6/$N$14*N$17</f>
        <v>0</v>
      </c>
      <c r="Q6" s="35">
        <f t="shared" ref="Q6:Q13" si="3">SUM(O6:P6)</f>
        <v>0</v>
      </c>
      <c r="R6" s="33">
        <f>N6+Q6</f>
        <v>2403.6999999999998</v>
      </c>
      <c r="S6" s="36">
        <f t="shared" ref="S6:S13" si="4">N6/$N$14</f>
        <v>1</v>
      </c>
    </row>
    <row r="7" spans="1:19" s="15" customFormat="1" x14ac:dyDescent="0.2">
      <c r="A7" s="94"/>
      <c r="B7" s="76">
        <v>2</v>
      </c>
      <c r="C7" s="13" t="s">
        <v>38</v>
      </c>
      <c r="D7" s="14">
        <v>51.8</v>
      </c>
      <c r="E7" s="14">
        <v>51.8</v>
      </c>
      <c r="F7" s="13"/>
      <c r="G7" s="13"/>
      <c r="H7" s="77" t="s">
        <v>52</v>
      </c>
      <c r="K7" s="37"/>
      <c r="L7" s="38">
        <f>SUMIFS($E$6:$E$33,$H$6:$H$33,K7)</f>
        <v>0</v>
      </c>
      <c r="M7" s="39">
        <f>SUMIFS($E$35:$E$56,$H$35:$H$56,K7)</f>
        <v>0</v>
      </c>
      <c r="N7" s="40">
        <f t="shared" si="0"/>
        <v>0</v>
      </c>
      <c r="O7" s="41">
        <f t="shared" si="1"/>
        <v>0</v>
      </c>
      <c r="P7" s="41">
        <f t="shared" si="2"/>
        <v>0</v>
      </c>
      <c r="Q7" s="42">
        <f t="shared" si="3"/>
        <v>0</v>
      </c>
      <c r="R7" s="40">
        <f t="shared" ref="R7:R13" si="5">N7+Q7</f>
        <v>0</v>
      </c>
      <c r="S7" s="43">
        <f t="shared" si="4"/>
        <v>0</v>
      </c>
    </row>
    <row r="8" spans="1:19" s="15" customFormat="1" x14ac:dyDescent="0.2">
      <c r="A8" s="20"/>
      <c r="B8" s="76">
        <v>3</v>
      </c>
      <c r="C8" s="13" t="s">
        <v>38</v>
      </c>
      <c r="D8" s="14">
        <v>12.7</v>
      </c>
      <c r="E8" s="14">
        <v>12.7</v>
      </c>
      <c r="F8" s="13"/>
      <c r="G8" s="13"/>
      <c r="H8" s="77" t="s">
        <v>52</v>
      </c>
      <c r="K8" s="37"/>
      <c r="L8" s="38">
        <f>SUMIFS($E$6:$E$33,$H$6:$H$33,K8)</f>
        <v>0</v>
      </c>
      <c r="M8" s="39">
        <f>SUMIFS($E$35:$E$56,$H$35:$H$56,K8)</f>
        <v>0</v>
      </c>
      <c r="N8" s="40">
        <f t="shared" si="0"/>
        <v>0</v>
      </c>
      <c r="O8" s="41">
        <f t="shared" si="1"/>
        <v>0</v>
      </c>
      <c r="P8" s="41">
        <f t="shared" si="2"/>
        <v>0</v>
      </c>
      <c r="Q8" s="42">
        <f t="shared" si="3"/>
        <v>0</v>
      </c>
      <c r="R8" s="40">
        <f t="shared" si="5"/>
        <v>0</v>
      </c>
      <c r="S8" s="43">
        <f t="shared" si="4"/>
        <v>0</v>
      </c>
    </row>
    <row r="9" spans="1:19" s="15" customFormat="1" x14ac:dyDescent="0.2">
      <c r="A9" s="94"/>
      <c r="B9" s="76">
        <v>4</v>
      </c>
      <c r="C9" s="13" t="s">
        <v>38</v>
      </c>
      <c r="D9" s="14">
        <v>11.8</v>
      </c>
      <c r="E9" s="14">
        <v>11.8</v>
      </c>
      <c r="F9" s="14"/>
      <c r="G9" s="13"/>
      <c r="H9" s="77" t="s">
        <v>52</v>
      </c>
      <c r="K9" s="37"/>
      <c r="L9" s="38">
        <f>SUMIFS($E$6:$E$33,$H$6:$H$33,K9)</f>
        <v>0</v>
      </c>
      <c r="M9" s="39">
        <f>SUMIFS($E$35:$E$56,$H$35:$H$56,K9)</f>
        <v>0</v>
      </c>
      <c r="N9" s="40">
        <f t="shared" si="0"/>
        <v>0</v>
      </c>
      <c r="O9" s="41">
        <f t="shared" si="1"/>
        <v>0</v>
      </c>
      <c r="P9" s="41">
        <f t="shared" si="2"/>
        <v>0</v>
      </c>
      <c r="Q9" s="42">
        <f t="shared" si="3"/>
        <v>0</v>
      </c>
      <c r="R9" s="40">
        <f t="shared" si="5"/>
        <v>0</v>
      </c>
      <c r="S9" s="43">
        <f t="shared" si="4"/>
        <v>0</v>
      </c>
    </row>
    <row r="10" spans="1:19" s="15" customFormat="1" x14ac:dyDescent="0.2">
      <c r="A10" s="94"/>
      <c r="B10" s="76">
        <v>5</v>
      </c>
      <c r="C10" s="13" t="s">
        <v>38</v>
      </c>
      <c r="D10" s="14">
        <v>106.3</v>
      </c>
      <c r="E10" s="14">
        <v>106.3</v>
      </c>
      <c r="F10" s="14"/>
      <c r="G10" s="13"/>
      <c r="H10" s="77" t="s">
        <v>52</v>
      </c>
      <c r="K10" s="37"/>
      <c r="L10" s="38">
        <f>SUMIFS($E$6:$E$33,$H$6:$H$33,K10)</f>
        <v>0</v>
      </c>
      <c r="M10" s="39">
        <f>SUMIFS($E$35:$E$56,$H$35:$H$56,K10)</f>
        <v>0</v>
      </c>
      <c r="N10" s="40">
        <f t="shared" si="0"/>
        <v>0</v>
      </c>
      <c r="O10" s="41">
        <f t="shared" si="1"/>
        <v>0</v>
      </c>
      <c r="P10" s="41">
        <f t="shared" si="2"/>
        <v>0</v>
      </c>
      <c r="Q10" s="42">
        <f t="shared" si="3"/>
        <v>0</v>
      </c>
      <c r="R10" s="40">
        <f t="shared" si="5"/>
        <v>0</v>
      </c>
      <c r="S10" s="43">
        <f t="shared" si="4"/>
        <v>0</v>
      </c>
    </row>
    <row r="11" spans="1:19" s="15" customFormat="1" x14ac:dyDescent="0.2">
      <c r="A11" s="94"/>
      <c r="B11" s="76">
        <v>6</v>
      </c>
      <c r="C11" s="13" t="s">
        <v>38</v>
      </c>
      <c r="D11" s="14">
        <v>140.80000000000001</v>
      </c>
      <c r="E11" s="14">
        <v>140.80000000000001</v>
      </c>
      <c r="F11" s="14"/>
      <c r="G11" s="13"/>
      <c r="H11" s="77" t="s">
        <v>52</v>
      </c>
      <c r="K11" s="37"/>
      <c r="L11" s="38">
        <f>SUMIFS($E$6:$E$33,$H$6:$H$33,K11)</f>
        <v>0</v>
      </c>
      <c r="M11" s="39">
        <f>SUMIFS($E$35:$E$56,$H$35:$H$56,K11)</f>
        <v>0</v>
      </c>
      <c r="N11" s="40">
        <f t="shared" si="0"/>
        <v>0</v>
      </c>
      <c r="O11" s="41">
        <f t="shared" si="1"/>
        <v>0</v>
      </c>
      <c r="P11" s="41">
        <f t="shared" si="2"/>
        <v>0</v>
      </c>
      <c r="Q11" s="42">
        <f t="shared" si="3"/>
        <v>0</v>
      </c>
      <c r="R11" s="40">
        <f t="shared" si="5"/>
        <v>0</v>
      </c>
      <c r="S11" s="43">
        <f t="shared" si="4"/>
        <v>0</v>
      </c>
    </row>
    <row r="12" spans="1:19" s="15" customFormat="1" ht="13.5" thickBot="1" x14ac:dyDescent="0.25">
      <c r="A12" s="94"/>
      <c r="B12" s="76">
        <v>7</v>
      </c>
      <c r="C12" s="13" t="s">
        <v>39</v>
      </c>
      <c r="D12" s="14">
        <v>16.3</v>
      </c>
      <c r="E12" s="14"/>
      <c r="F12" s="14"/>
      <c r="G12" s="13">
        <v>16.3</v>
      </c>
      <c r="H12" s="77"/>
      <c r="K12" s="37"/>
      <c r="L12" s="38">
        <f>SUMIFS($E$6:$E$33,$H$6:$H$33,K12)</f>
        <v>0</v>
      </c>
      <c r="M12" s="39">
        <f>SUMIFS($E$35:$E$56,$H$35:$H$56,K12)</f>
        <v>0</v>
      </c>
      <c r="N12" s="40">
        <f t="shared" si="0"/>
        <v>0</v>
      </c>
      <c r="O12" s="41">
        <f t="shared" si="1"/>
        <v>0</v>
      </c>
      <c r="P12" s="41">
        <f t="shared" si="2"/>
        <v>0</v>
      </c>
      <c r="Q12" s="42">
        <f t="shared" si="3"/>
        <v>0</v>
      </c>
      <c r="R12" s="40">
        <f t="shared" si="5"/>
        <v>0</v>
      </c>
      <c r="S12" s="43">
        <f t="shared" si="4"/>
        <v>0</v>
      </c>
    </row>
    <row r="13" spans="1:19" s="15" customFormat="1" ht="13.5" thickBot="1" x14ac:dyDescent="0.25">
      <c r="A13" s="94"/>
      <c r="B13" s="76">
        <v>8</v>
      </c>
      <c r="C13" s="13" t="s">
        <v>36</v>
      </c>
      <c r="D13" s="14">
        <v>51.5</v>
      </c>
      <c r="E13" s="14">
        <v>51.5</v>
      </c>
      <c r="F13" s="14"/>
      <c r="G13" s="14"/>
      <c r="H13" s="77" t="s">
        <v>52</v>
      </c>
      <c r="K13" s="44" t="s">
        <v>8</v>
      </c>
      <c r="L13" s="45">
        <f>SUMIFS($E$6:$E$33,$H$6:$H$33,K13)</f>
        <v>0</v>
      </c>
      <c r="M13" s="46">
        <f>SUMIFS($E$35:$E$56,$H$35:$H$56,K13)</f>
        <v>0</v>
      </c>
      <c r="N13" s="47">
        <f t="shared" si="0"/>
        <v>0</v>
      </c>
      <c r="O13" s="48">
        <f t="shared" si="1"/>
        <v>0</v>
      </c>
      <c r="P13" s="48">
        <f t="shared" si="2"/>
        <v>0</v>
      </c>
      <c r="Q13" s="49">
        <f t="shared" si="3"/>
        <v>0</v>
      </c>
      <c r="R13" s="47">
        <f t="shared" si="5"/>
        <v>0</v>
      </c>
      <c r="S13" s="50">
        <f t="shared" si="4"/>
        <v>0</v>
      </c>
    </row>
    <row r="14" spans="1:19" s="15" customFormat="1" ht="13.5" thickBot="1" x14ac:dyDescent="0.25">
      <c r="A14" s="94"/>
      <c r="B14" s="76">
        <v>9</v>
      </c>
      <c r="C14" s="13" t="s">
        <v>38</v>
      </c>
      <c r="D14" s="14">
        <v>102.5</v>
      </c>
      <c r="E14" s="14">
        <v>102.5</v>
      </c>
      <c r="F14" s="14"/>
      <c r="G14" s="13"/>
      <c r="H14" s="77" t="s">
        <v>52</v>
      </c>
      <c r="K14" s="51" t="s">
        <v>28</v>
      </c>
      <c r="L14" s="52">
        <f t="shared" ref="L14:R14" si="6">SUM(L6:L13)</f>
        <v>2230.7999999999997</v>
      </c>
      <c r="M14" s="53">
        <f t="shared" si="6"/>
        <v>172.89999999999998</v>
      </c>
      <c r="N14" s="54">
        <f t="shared" si="6"/>
        <v>2403.6999999999998</v>
      </c>
      <c r="O14" s="53">
        <f t="shared" si="6"/>
        <v>0</v>
      </c>
      <c r="P14" s="67">
        <f t="shared" si="6"/>
        <v>0</v>
      </c>
      <c r="Q14" s="68">
        <f t="shared" si="6"/>
        <v>0</v>
      </c>
      <c r="R14" s="69">
        <f t="shared" si="6"/>
        <v>2403.6999999999998</v>
      </c>
      <c r="S14" s="55"/>
    </row>
    <row r="15" spans="1:19" s="15" customFormat="1" ht="13.5" thickBot="1" x14ac:dyDescent="0.25">
      <c r="A15" s="94"/>
      <c r="B15" s="76">
        <v>10</v>
      </c>
      <c r="C15" s="13" t="s">
        <v>38</v>
      </c>
      <c r="D15" s="14">
        <v>67.3</v>
      </c>
      <c r="E15" s="14">
        <v>67.3</v>
      </c>
      <c r="F15" s="14"/>
      <c r="G15" s="13"/>
      <c r="H15" s="77" t="s">
        <v>52</v>
      </c>
      <c r="I15" s="16"/>
      <c r="K15" s="3"/>
      <c r="L15" s="3"/>
      <c r="M15" s="3"/>
      <c r="N15" s="56"/>
      <c r="O15" s="3"/>
      <c r="P15" s="3"/>
      <c r="Q15" s="3"/>
      <c r="R15" s="56">
        <f>E58-R14</f>
        <v>0</v>
      </c>
      <c r="S15" s="57"/>
    </row>
    <row r="16" spans="1:19" s="15" customFormat="1" x14ac:dyDescent="0.2">
      <c r="A16" s="94"/>
      <c r="B16" s="76">
        <v>11</v>
      </c>
      <c r="C16" s="13" t="s">
        <v>7</v>
      </c>
      <c r="D16" s="14">
        <v>1.7</v>
      </c>
      <c r="E16" s="14">
        <v>1.7</v>
      </c>
      <c r="F16" s="14"/>
      <c r="G16" s="13"/>
      <c r="H16" s="77" t="s">
        <v>52</v>
      </c>
      <c r="I16" s="16"/>
      <c r="K16" s="58" t="s">
        <v>4</v>
      </c>
      <c r="L16" s="59">
        <f>SUMIFS($E$6:$E$33,$H$6:$H$33,$K16)</f>
        <v>0</v>
      </c>
      <c r="M16" s="66">
        <f>SUMIFS($E$35:$E$56,$H$35:$H$56,K16)</f>
        <v>0</v>
      </c>
      <c r="N16" s="60">
        <f>SUM(L16:M16)</f>
        <v>0</v>
      </c>
      <c r="O16" s="56"/>
      <c r="P16" s="3"/>
      <c r="Q16" s="3"/>
      <c r="R16" s="3"/>
      <c r="S16" s="3"/>
    </row>
    <row r="17" spans="1:19" s="15" customFormat="1" ht="13.5" thickBot="1" x14ac:dyDescent="0.25">
      <c r="A17" s="20"/>
      <c r="B17" s="76">
        <v>12</v>
      </c>
      <c r="C17" s="13" t="s">
        <v>1</v>
      </c>
      <c r="D17" s="14">
        <v>5.7</v>
      </c>
      <c r="E17" s="14">
        <v>5.7</v>
      </c>
      <c r="F17" s="14"/>
      <c r="G17" s="13"/>
      <c r="H17" s="77" t="s">
        <v>52</v>
      </c>
      <c r="K17" s="61" t="s">
        <v>18</v>
      </c>
      <c r="L17" s="65">
        <f>SUMIFS($E$6:$E$33,$H$6:$H$33,K17)</f>
        <v>0</v>
      </c>
      <c r="M17" s="29">
        <f>SUMIFS($E$35:$E$56,$H$35:$H$56,K17)</f>
        <v>0</v>
      </c>
      <c r="N17" s="62">
        <f>SUM(L17:M17)</f>
        <v>0</v>
      </c>
      <c r="O17" s="3"/>
      <c r="P17" s="3"/>
      <c r="Q17" s="3"/>
      <c r="R17" s="3"/>
      <c r="S17" s="3"/>
    </row>
    <row r="18" spans="1:19" s="15" customFormat="1" ht="13.5" thickBot="1" x14ac:dyDescent="0.25">
      <c r="A18" s="20"/>
      <c r="B18" s="76">
        <v>13</v>
      </c>
      <c r="C18" s="13" t="s">
        <v>40</v>
      </c>
      <c r="D18" s="14">
        <v>7.8</v>
      </c>
      <c r="E18" s="14">
        <v>7.8</v>
      </c>
      <c r="F18" s="14"/>
      <c r="G18" s="13"/>
      <c r="H18" s="77" t="s">
        <v>52</v>
      </c>
      <c r="K18" s="63" t="s">
        <v>29</v>
      </c>
      <c r="L18" s="64"/>
      <c r="M18" s="64"/>
      <c r="N18" s="62">
        <f>SUM(N16:N17)</f>
        <v>0</v>
      </c>
      <c r="O18" s="3"/>
      <c r="P18" s="3"/>
      <c r="Q18" s="3"/>
      <c r="R18" s="3"/>
      <c r="S18" s="3"/>
    </row>
    <row r="19" spans="1:19" s="15" customFormat="1" x14ac:dyDescent="0.2">
      <c r="A19" s="20"/>
      <c r="B19" s="76">
        <v>14</v>
      </c>
      <c r="C19" s="13" t="s">
        <v>34</v>
      </c>
      <c r="D19" s="14">
        <v>1.5</v>
      </c>
      <c r="E19" s="14">
        <v>1.5</v>
      </c>
      <c r="F19" s="14"/>
      <c r="G19" s="13"/>
      <c r="H19" s="77" t="s">
        <v>52</v>
      </c>
      <c r="K19" s="3"/>
      <c r="L19" s="3"/>
      <c r="M19" s="3"/>
      <c r="N19" s="3"/>
      <c r="O19" s="3"/>
      <c r="P19" s="3"/>
      <c r="Q19" s="3"/>
      <c r="R19" s="3"/>
      <c r="S19" s="3"/>
    </row>
    <row r="20" spans="1:19" s="15" customFormat="1" x14ac:dyDescent="0.2">
      <c r="A20" s="20"/>
      <c r="B20" s="76">
        <v>15</v>
      </c>
      <c r="C20" s="13" t="s">
        <v>33</v>
      </c>
      <c r="D20" s="14">
        <v>8.1999999999999993</v>
      </c>
      <c r="E20" s="14">
        <v>8.1999999999999993</v>
      </c>
      <c r="F20" s="14"/>
      <c r="G20" s="13"/>
      <c r="H20" s="77" t="s">
        <v>52</v>
      </c>
      <c r="K20" s="8" t="s">
        <v>30</v>
      </c>
      <c r="L20" s="56">
        <f>L14+L16+L17</f>
        <v>2230.7999999999997</v>
      </c>
      <c r="M20" s="56">
        <f>M14+M16+M17</f>
        <v>172.89999999999998</v>
      </c>
      <c r="N20" s="56">
        <f>L20+M20</f>
        <v>2403.6999999999998</v>
      </c>
      <c r="O20" s="56">
        <f>N20-E58</f>
        <v>0</v>
      </c>
      <c r="P20" s="8"/>
      <c r="Q20" s="3"/>
      <c r="R20" s="3"/>
      <c r="S20" s="3"/>
    </row>
    <row r="21" spans="1:19" s="15" customFormat="1" x14ac:dyDescent="0.2">
      <c r="A21" s="70"/>
      <c r="B21" s="76">
        <v>16</v>
      </c>
      <c r="C21" s="13" t="s">
        <v>36</v>
      </c>
      <c r="D21" s="14">
        <v>11.4</v>
      </c>
      <c r="E21" s="14">
        <v>11.4</v>
      </c>
      <c r="F21" s="14"/>
      <c r="G21" s="13"/>
      <c r="H21" s="77" t="s">
        <v>52</v>
      </c>
      <c r="K21" s="3"/>
      <c r="L21" s="3"/>
      <c r="M21" s="3"/>
      <c r="N21" s="3"/>
      <c r="O21" s="3"/>
      <c r="P21" s="3"/>
      <c r="Q21" s="3"/>
      <c r="R21" s="3"/>
      <c r="S21" s="3"/>
    </row>
    <row r="22" spans="1:19" s="15" customFormat="1" x14ac:dyDescent="0.2">
      <c r="A22" s="70"/>
      <c r="B22" s="76">
        <v>17</v>
      </c>
      <c r="C22" s="13" t="s">
        <v>41</v>
      </c>
      <c r="D22" s="14">
        <v>25.1</v>
      </c>
      <c r="E22" s="14">
        <v>25.1</v>
      </c>
      <c r="F22" s="14"/>
      <c r="G22" s="13"/>
      <c r="H22" s="77" t="s">
        <v>52</v>
      </c>
      <c r="K22" s="3"/>
      <c r="L22" s="3"/>
      <c r="M22" s="3"/>
      <c r="N22" s="3"/>
      <c r="O22" s="3"/>
      <c r="P22" s="3"/>
      <c r="Q22" s="3"/>
      <c r="R22" s="3"/>
      <c r="S22" s="3"/>
    </row>
    <row r="23" spans="1:19" s="15" customFormat="1" x14ac:dyDescent="0.2">
      <c r="A23" s="70"/>
      <c r="B23" s="76">
        <v>18</v>
      </c>
      <c r="C23" s="13" t="s">
        <v>7</v>
      </c>
      <c r="D23" s="14">
        <v>1.3</v>
      </c>
      <c r="E23" s="14">
        <v>1.3</v>
      </c>
      <c r="F23" s="14"/>
      <c r="G23" s="13"/>
      <c r="H23" s="77" t="s">
        <v>52</v>
      </c>
      <c r="K23" s="3"/>
      <c r="L23" s="3"/>
      <c r="M23" s="3"/>
      <c r="N23" s="3"/>
      <c r="O23" s="3"/>
      <c r="P23" s="3"/>
      <c r="Q23" s="3"/>
      <c r="R23" s="3"/>
      <c r="S23" s="3"/>
    </row>
    <row r="24" spans="1:19" s="15" customFormat="1" x14ac:dyDescent="0.2">
      <c r="A24" s="70"/>
      <c r="B24" s="76" t="s">
        <v>42</v>
      </c>
      <c r="C24" s="13" t="s">
        <v>43</v>
      </c>
      <c r="D24" s="14">
        <v>30.9</v>
      </c>
      <c r="E24" s="14">
        <v>30.9</v>
      </c>
      <c r="F24" s="14"/>
      <c r="G24" s="13"/>
      <c r="H24" s="77" t="s">
        <v>52</v>
      </c>
      <c r="K24" s="3"/>
      <c r="L24" s="3"/>
      <c r="M24" s="3"/>
      <c r="N24" s="3"/>
      <c r="O24" s="3"/>
      <c r="P24" s="3"/>
      <c r="Q24" s="3"/>
      <c r="R24" s="3"/>
      <c r="S24" s="3"/>
    </row>
    <row r="25" spans="1:19" s="15" customFormat="1" x14ac:dyDescent="0.2">
      <c r="A25" s="20"/>
      <c r="B25" s="76">
        <v>21</v>
      </c>
      <c r="C25" s="13" t="s">
        <v>44</v>
      </c>
      <c r="D25" s="14">
        <v>15.3</v>
      </c>
      <c r="E25" s="14">
        <v>15.3</v>
      </c>
      <c r="F25" s="14"/>
      <c r="G25" s="13"/>
      <c r="H25" s="77" t="s">
        <v>52</v>
      </c>
      <c r="K25" s="3"/>
      <c r="L25" s="3"/>
      <c r="M25" s="3"/>
      <c r="N25" s="3"/>
      <c r="O25" s="3"/>
      <c r="P25" s="3"/>
      <c r="Q25" s="3"/>
      <c r="R25" s="3"/>
      <c r="S25" s="3"/>
    </row>
    <row r="26" spans="1:19" s="15" customFormat="1" x14ac:dyDescent="0.2">
      <c r="A26" s="20"/>
      <c r="B26" s="76">
        <v>22</v>
      </c>
      <c r="C26" s="13" t="s">
        <v>32</v>
      </c>
      <c r="D26" s="14">
        <v>6.9</v>
      </c>
      <c r="E26" s="14">
        <v>6.9</v>
      </c>
      <c r="F26" s="14"/>
      <c r="G26" s="13"/>
      <c r="H26" s="77" t="s">
        <v>52</v>
      </c>
      <c r="K26" s="3"/>
      <c r="L26" s="3"/>
      <c r="M26" s="3"/>
      <c r="N26" s="3"/>
      <c r="O26" s="3"/>
      <c r="P26" s="3"/>
      <c r="Q26" s="3"/>
      <c r="R26" s="3"/>
      <c r="S26" s="3"/>
    </row>
    <row r="27" spans="1:19" s="15" customFormat="1" x14ac:dyDescent="0.2">
      <c r="A27" s="90"/>
      <c r="B27" s="76">
        <v>23</v>
      </c>
      <c r="C27" s="13" t="s">
        <v>38</v>
      </c>
      <c r="D27" s="14">
        <v>69.3</v>
      </c>
      <c r="E27" s="14">
        <v>69.3</v>
      </c>
      <c r="F27" s="14"/>
      <c r="G27" s="13"/>
      <c r="H27" s="77" t="s">
        <v>52</v>
      </c>
      <c r="K27" s="3"/>
      <c r="L27" s="3"/>
      <c r="M27" s="3"/>
      <c r="N27" s="3"/>
      <c r="O27" s="3"/>
      <c r="P27" s="3"/>
      <c r="Q27" s="3"/>
      <c r="R27" s="3"/>
      <c r="S27" s="3"/>
    </row>
    <row r="28" spans="1:19" s="15" customFormat="1" x14ac:dyDescent="0.2">
      <c r="A28" s="90"/>
      <c r="B28" s="76">
        <v>24</v>
      </c>
      <c r="C28" s="13" t="s">
        <v>38</v>
      </c>
      <c r="D28" s="14">
        <v>209.4</v>
      </c>
      <c r="E28" s="14">
        <v>209.4</v>
      </c>
      <c r="F28" s="14"/>
      <c r="G28" s="13"/>
      <c r="H28" s="77" t="s">
        <v>52</v>
      </c>
      <c r="K28" s="3"/>
      <c r="L28" s="3"/>
      <c r="M28" s="3"/>
      <c r="N28" s="3"/>
      <c r="O28" s="3"/>
      <c r="P28" s="3"/>
      <c r="Q28" s="3"/>
      <c r="R28" s="3"/>
      <c r="S28" s="3"/>
    </row>
    <row r="29" spans="1:19" s="15" customFormat="1" x14ac:dyDescent="0.2">
      <c r="A29" s="90"/>
      <c r="B29" s="76">
        <v>25</v>
      </c>
      <c r="C29" s="13" t="s">
        <v>36</v>
      </c>
      <c r="D29" s="14">
        <v>22.9</v>
      </c>
      <c r="E29" s="14">
        <v>22.9</v>
      </c>
      <c r="F29" s="14"/>
      <c r="G29" s="13"/>
      <c r="H29" s="77" t="s">
        <v>52</v>
      </c>
      <c r="K29" s="3"/>
      <c r="L29" s="3"/>
      <c r="M29" s="3"/>
      <c r="N29" s="3"/>
      <c r="O29" s="3"/>
      <c r="P29" s="3"/>
      <c r="Q29" s="3"/>
      <c r="R29" s="3"/>
      <c r="S29" s="3"/>
    </row>
    <row r="30" spans="1:19" s="15" customFormat="1" x14ac:dyDescent="0.2">
      <c r="A30" s="20"/>
      <c r="B30" s="76">
        <v>26</v>
      </c>
      <c r="C30" s="13" t="s">
        <v>45</v>
      </c>
      <c r="D30" s="14">
        <v>36</v>
      </c>
      <c r="E30" s="14"/>
      <c r="F30" s="14"/>
      <c r="G30" s="13">
        <v>36</v>
      </c>
      <c r="H30" s="77"/>
      <c r="K30" s="3"/>
      <c r="L30" s="3"/>
      <c r="M30" s="3"/>
      <c r="N30" s="3"/>
      <c r="O30" s="3"/>
      <c r="P30" s="3"/>
      <c r="Q30" s="3"/>
      <c r="R30" s="3"/>
      <c r="S30" s="3"/>
    </row>
    <row r="31" spans="1:19" s="15" customFormat="1" x14ac:dyDescent="0.2">
      <c r="A31" s="20"/>
      <c r="B31" s="76">
        <v>27</v>
      </c>
      <c r="C31" s="13" t="s">
        <v>46</v>
      </c>
      <c r="D31" s="14">
        <v>11.1</v>
      </c>
      <c r="E31" s="14">
        <v>11.1</v>
      </c>
      <c r="F31" s="14"/>
      <c r="G31" s="13"/>
      <c r="H31" s="77" t="s">
        <v>52</v>
      </c>
      <c r="K31" s="3"/>
      <c r="L31" s="3"/>
      <c r="M31" s="3"/>
      <c r="N31" s="3"/>
      <c r="O31" s="3"/>
      <c r="P31" s="3"/>
      <c r="Q31" s="3"/>
      <c r="R31" s="3"/>
      <c r="S31" s="3"/>
    </row>
    <row r="32" spans="1:19" s="15" customFormat="1" x14ac:dyDescent="0.2">
      <c r="A32" s="19"/>
      <c r="B32" s="76">
        <v>28</v>
      </c>
      <c r="C32" s="13" t="s">
        <v>36</v>
      </c>
      <c r="D32" s="14">
        <v>427.2</v>
      </c>
      <c r="E32" s="14">
        <v>427.2</v>
      </c>
      <c r="F32" s="14"/>
      <c r="G32" s="13"/>
      <c r="H32" s="77" t="s">
        <v>52</v>
      </c>
      <c r="K32" s="3"/>
      <c r="L32" s="3"/>
      <c r="M32" s="3"/>
      <c r="N32" s="3"/>
      <c r="O32" s="3"/>
      <c r="P32" s="3"/>
      <c r="Q32" s="3"/>
      <c r="R32" s="3"/>
      <c r="S32" s="3"/>
    </row>
    <row r="33" spans="1:19" s="15" customFormat="1" ht="13.5" thickBot="1" x14ac:dyDescent="0.25">
      <c r="A33" s="19"/>
      <c r="B33" s="76">
        <v>29</v>
      </c>
      <c r="C33" s="13" t="s">
        <v>36</v>
      </c>
      <c r="D33" s="14">
        <v>130.69999999999999</v>
      </c>
      <c r="E33" s="14">
        <v>130.69999999999999</v>
      </c>
      <c r="F33" s="14"/>
      <c r="G33" s="13"/>
      <c r="H33" s="77" t="s">
        <v>52</v>
      </c>
      <c r="K33" s="3"/>
      <c r="L33" s="3"/>
      <c r="M33" s="3"/>
      <c r="N33" s="3"/>
      <c r="O33" s="3"/>
      <c r="P33" s="3"/>
      <c r="Q33" s="3"/>
      <c r="R33" s="3"/>
      <c r="S33" s="3"/>
    </row>
    <row r="34" spans="1:19" s="15" customFormat="1" ht="13.5" thickBot="1" x14ac:dyDescent="0.25">
      <c r="A34" s="19"/>
      <c r="B34" s="117" t="s">
        <v>5</v>
      </c>
      <c r="C34" s="118"/>
      <c r="D34" s="22">
        <f>SUM(D6:D33)</f>
        <v>2283.1</v>
      </c>
      <c r="E34" s="22">
        <f>SUM(E6:E33)</f>
        <v>2230.7999999999997</v>
      </c>
      <c r="F34" s="22">
        <f>SUM(F6:F33)</f>
        <v>0</v>
      </c>
      <c r="G34" s="22">
        <f>SUM(G6:G33)</f>
        <v>52.3</v>
      </c>
      <c r="H34" s="82"/>
      <c r="I34" s="84">
        <f>D34-E34-F34-G34</f>
        <v>1.8474111129762605E-13</v>
      </c>
      <c r="K34" s="3"/>
      <c r="L34" s="3"/>
      <c r="M34" s="3"/>
      <c r="N34" s="3"/>
      <c r="O34" s="3"/>
      <c r="P34" s="3"/>
      <c r="Q34" s="3"/>
      <c r="R34" s="3"/>
      <c r="S34" s="3"/>
    </row>
    <row r="35" spans="1:19" s="15" customFormat="1" x14ac:dyDescent="0.2">
      <c r="A35" s="19"/>
      <c r="B35" s="81">
        <v>30</v>
      </c>
      <c r="C35" s="17" t="s">
        <v>47</v>
      </c>
      <c r="D35" s="18">
        <v>16.3</v>
      </c>
      <c r="E35" s="18"/>
      <c r="F35" s="18"/>
      <c r="G35" s="17">
        <v>16.3</v>
      </c>
      <c r="H35" s="89"/>
      <c r="I35" s="85"/>
      <c r="K35" s="3"/>
      <c r="L35" s="3"/>
      <c r="M35" s="3"/>
      <c r="N35" s="3"/>
      <c r="O35" s="3"/>
      <c r="P35" s="3"/>
      <c r="Q35" s="3"/>
      <c r="R35" s="3"/>
      <c r="S35" s="3"/>
    </row>
    <row r="36" spans="1:19" x14ac:dyDescent="0.2">
      <c r="A36" s="21"/>
      <c r="B36" s="79">
        <v>31</v>
      </c>
      <c r="C36" s="13" t="s">
        <v>47</v>
      </c>
      <c r="D36" s="9">
        <v>4.4000000000000004</v>
      </c>
      <c r="E36" s="9"/>
      <c r="F36" s="9"/>
      <c r="G36" s="74">
        <v>4.4000000000000004</v>
      </c>
      <c r="H36" s="78"/>
      <c r="I36" s="85"/>
    </row>
    <row r="37" spans="1:19" x14ac:dyDescent="0.2">
      <c r="A37" s="21"/>
      <c r="B37" s="79">
        <v>32</v>
      </c>
      <c r="C37" s="13" t="s">
        <v>47</v>
      </c>
      <c r="D37" s="9">
        <v>46.2</v>
      </c>
      <c r="E37" s="9"/>
      <c r="F37" s="9"/>
      <c r="G37" s="74">
        <v>46.2</v>
      </c>
      <c r="H37" s="78"/>
      <c r="I37" s="86"/>
    </row>
    <row r="38" spans="1:19" x14ac:dyDescent="0.2">
      <c r="A38" s="21"/>
      <c r="B38" s="76">
        <v>33</v>
      </c>
      <c r="C38" s="13" t="s">
        <v>1</v>
      </c>
      <c r="D38" s="9">
        <v>10.1</v>
      </c>
      <c r="E38" s="9">
        <v>10.1</v>
      </c>
      <c r="F38" s="9"/>
      <c r="G38" s="74"/>
      <c r="H38" s="78" t="s">
        <v>52</v>
      </c>
      <c r="I38" s="86"/>
      <c r="K38" s="4"/>
      <c r="L38" s="4"/>
      <c r="M38" s="4"/>
      <c r="N38" s="4"/>
      <c r="O38" s="4"/>
      <c r="P38" s="4"/>
      <c r="Q38" s="4"/>
      <c r="R38" s="4"/>
      <c r="S38" s="4"/>
    </row>
    <row r="39" spans="1:19" x14ac:dyDescent="0.2">
      <c r="A39" s="71"/>
      <c r="B39" s="76">
        <v>34</v>
      </c>
      <c r="C39" s="13" t="s">
        <v>20</v>
      </c>
      <c r="D39" s="9">
        <v>21.7</v>
      </c>
      <c r="E39" s="9">
        <v>21.7</v>
      </c>
      <c r="F39" s="9"/>
      <c r="G39" s="74"/>
      <c r="H39" s="78" t="s">
        <v>52</v>
      </c>
      <c r="I39" s="86"/>
      <c r="K39" s="4"/>
      <c r="L39" s="4"/>
      <c r="M39" s="4"/>
      <c r="N39" s="4"/>
      <c r="O39" s="4"/>
      <c r="P39" s="4"/>
      <c r="Q39" s="4"/>
      <c r="R39" s="4"/>
      <c r="S39" s="4"/>
    </row>
    <row r="40" spans="1:19" x14ac:dyDescent="0.2">
      <c r="A40" s="21"/>
      <c r="B40" s="79">
        <v>35</v>
      </c>
      <c r="C40" s="13" t="s">
        <v>48</v>
      </c>
      <c r="D40" s="9">
        <v>9</v>
      </c>
      <c r="E40" s="9">
        <v>9</v>
      </c>
      <c r="F40" s="9"/>
      <c r="G40" s="74"/>
      <c r="H40" s="80" t="s">
        <v>52</v>
      </c>
      <c r="I40" s="87"/>
      <c r="K40" s="4"/>
      <c r="L40" s="4"/>
      <c r="M40" s="4"/>
      <c r="N40" s="4"/>
      <c r="O40" s="4"/>
      <c r="P40" s="4"/>
      <c r="Q40" s="4"/>
      <c r="R40" s="4"/>
      <c r="S40" s="4"/>
    </row>
    <row r="41" spans="1:19" x14ac:dyDescent="0.2">
      <c r="A41" s="21"/>
      <c r="B41" s="79">
        <v>36</v>
      </c>
      <c r="C41" s="13" t="s">
        <v>49</v>
      </c>
      <c r="D41" s="9">
        <v>22.5</v>
      </c>
      <c r="E41" s="9">
        <v>22.5</v>
      </c>
      <c r="F41" s="9"/>
      <c r="G41" s="74"/>
      <c r="H41" s="80" t="s">
        <v>52</v>
      </c>
      <c r="I41" s="86"/>
      <c r="K41" s="4"/>
      <c r="L41" s="4"/>
      <c r="M41" s="4"/>
      <c r="N41" s="4"/>
      <c r="O41" s="4"/>
      <c r="P41" s="4"/>
      <c r="Q41" s="4"/>
      <c r="R41" s="4"/>
      <c r="S41" s="4"/>
    </row>
    <row r="42" spans="1:19" x14ac:dyDescent="0.2">
      <c r="A42" s="21"/>
      <c r="B42" s="76">
        <v>37</v>
      </c>
      <c r="C42" s="13" t="s">
        <v>2</v>
      </c>
      <c r="D42" s="9">
        <v>11.5</v>
      </c>
      <c r="E42" s="9">
        <v>11.5</v>
      </c>
      <c r="F42" s="9"/>
      <c r="G42" s="74"/>
      <c r="H42" s="80" t="s">
        <v>52</v>
      </c>
      <c r="I42" s="86"/>
      <c r="K42" s="4"/>
      <c r="L42" s="4"/>
      <c r="M42" s="4"/>
      <c r="N42" s="4"/>
      <c r="O42" s="4"/>
      <c r="P42" s="4"/>
      <c r="Q42" s="4"/>
      <c r="R42" s="4"/>
      <c r="S42" s="4"/>
    </row>
    <row r="43" spans="1:19" x14ac:dyDescent="0.2">
      <c r="A43" s="21"/>
      <c r="B43" s="79">
        <v>38</v>
      </c>
      <c r="C43" s="13" t="s">
        <v>2</v>
      </c>
      <c r="D43" s="9">
        <v>11.1</v>
      </c>
      <c r="E43" s="9">
        <v>11.1</v>
      </c>
      <c r="F43" s="9"/>
      <c r="G43" s="74"/>
      <c r="H43" s="80" t="s">
        <v>52</v>
      </c>
      <c r="I43" s="86"/>
      <c r="K43" s="4"/>
      <c r="L43" s="4"/>
      <c r="M43" s="4"/>
      <c r="N43" s="4"/>
      <c r="O43" s="4"/>
      <c r="P43" s="4"/>
      <c r="Q43" s="4"/>
      <c r="R43" s="4"/>
      <c r="S43" s="4"/>
    </row>
    <row r="44" spans="1:19" x14ac:dyDescent="0.2">
      <c r="A44" s="21"/>
      <c r="B44" s="79">
        <v>39</v>
      </c>
      <c r="C44" s="13" t="s">
        <v>1</v>
      </c>
      <c r="D44" s="9">
        <v>26.9</v>
      </c>
      <c r="E44" s="9">
        <v>26.9</v>
      </c>
      <c r="F44" s="9"/>
      <c r="G44" s="74"/>
      <c r="H44" s="80" t="s">
        <v>52</v>
      </c>
      <c r="I44" s="86"/>
      <c r="K44" s="4"/>
      <c r="L44" s="4"/>
      <c r="M44" s="4"/>
      <c r="N44" s="4"/>
      <c r="O44" s="4"/>
      <c r="P44" s="4"/>
      <c r="Q44" s="4"/>
      <c r="R44" s="4"/>
      <c r="S44" s="4"/>
    </row>
    <row r="45" spans="1:19" x14ac:dyDescent="0.2">
      <c r="A45" s="21"/>
      <c r="B45" s="79">
        <v>40</v>
      </c>
      <c r="C45" s="13" t="s">
        <v>2</v>
      </c>
      <c r="D45" s="9">
        <v>10.9</v>
      </c>
      <c r="E45" s="9">
        <v>10.9</v>
      </c>
      <c r="F45" s="9"/>
      <c r="G45" s="74"/>
      <c r="H45" s="80" t="s">
        <v>52</v>
      </c>
      <c r="I45" s="86"/>
      <c r="K45" s="4"/>
      <c r="L45" s="4"/>
      <c r="M45" s="4"/>
      <c r="N45" s="4"/>
      <c r="O45" s="4"/>
      <c r="P45" s="4"/>
      <c r="Q45" s="4"/>
      <c r="R45" s="4"/>
      <c r="S45" s="4"/>
    </row>
    <row r="46" spans="1:19" x14ac:dyDescent="0.2">
      <c r="A46" s="21"/>
      <c r="B46" s="79">
        <v>41</v>
      </c>
      <c r="C46" s="13" t="s">
        <v>2</v>
      </c>
      <c r="D46" s="9">
        <v>11.1</v>
      </c>
      <c r="E46" s="9">
        <v>11.1</v>
      </c>
      <c r="F46" s="9"/>
      <c r="G46" s="74"/>
      <c r="H46" s="80" t="s">
        <v>52</v>
      </c>
      <c r="I46" s="86"/>
      <c r="K46" s="4"/>
      <c r="L46" s="4"/>
      <c r="M46" s="4"/>
      <c r="N46" s="4"/>
      <c r="O46" s="4"/>
      <c r="P46" s="4"/>
      <c r="Q46" s="4"/>
      <c r="R46" s="4"/>
      <c r="S46" s="4"/>
    </row>
    <row r="47" spans="1:19" x14ac:dyDescent="0.2">
      <c r="A47" s="21"/>
      <c r="B47" s="79">
        <v>42</v>
      </c>
      <c r="C47" s="13" t="s">
        <v>2</v>
      </c>
      <c r="D47" s="9">
        <v>11.1</v>
      </c>
      <c r="E47" s="9">
        <v>11.1</v>
      </c>
      <c r="F47" s="9"/>
      <c r="G47" s="74"/>
      <c r="H47" s="80" t="s">
        <v>52</v>
      </c>
      <c r="I47" s="86"/>
      <c r="K47" s="4"/>
      <c r="L47" s="4"/>
      <c r="M47" s="4"/>
      <c r="N47" s="4"/>
      <c r="O47" s="4"/>
      <c r="P47" s="4"/>
      <c r="Q47" s="4"/>
      <c r="R47" s="4"/>
      <c r="S47" s="4"/>
    </row>
    <row r="48" spans="1:19" x14ac:dyDescent="0.2">
      <c r="A48" s="21"/>
      <c r="B48" s="76">
        <v>43</v>
      </c>
      <c r="C48" s="13" t="s">
        <v>35</v>
      </c>
      <c r="D48" s="9">
        <v>8.9</v>
      </c>
      <c r="E48" s="9">
        <v>8.9</v>
      </c>
      <c r="F48" s="9"/>
      <c r="G48" s="74"/>
      <c r="H48" s="80" t="s">
        <v>52</v>
      </c>
      <c r="I48" s="86"/>
      <c r="K48" s="4"/>
      <c r="L48" s="4"/>
      <c r="M48" s="4"/>
      <c r="N48" s="4"/>
      <c r="O48" s="4"/>
      <c r="P48" s="4"/>
      <c r="Q48" s="4"/>
      <c r="R48" s="4"/>
      <c r="S48" s="4"/>
    </row>
    <row r="49" spans="1:19" x14ac:dyDescent="0.2">
      <c r="A49" s="21"/>
      <c r="B49" s="79">
        <v>44</v>
      </c>
      <c r="C49" s="13" t="s">
        <v>48</v>
      </c>
      <c r="D49" s="9">
        <v>5.5</v>
      </c>
      <c r="E49" s="9">
        <v>5.5</v>
      </c>
      <c r="F49" s="9"/>
      <c r="G49" s="74"/>
      <c r="H49" s="80" t="s">
        <v>52</v>
      </c>
      <c r="I49" s="86"/>
      <c r="K49" s="4"/>
      <c r="L49" s="4"/>
      <c r="M49" s="4"/>
      <c r="N49" s="4"/>
      <c r="O49" s="4"/>
      <c r="P49" s="4"/>
      <c r="Q49" s="4"/>
      <c r="R49" s="4"/>
      <c r="S49" s="4"/>
    </row>
    <row r="50" spans="1:19" x14ac:dyDescent="0.2">
      <c r="A50" s="21"/>
      <c r="B50" s="76">
        <v>45</v>
      </c>
      <c r="C50" s="13" t="s">
        <v>34</v>
      </c>
      <c r="D50" s="9">
        <v>4.9000000000000004</v>
      </c>
      <c r="E50" s="9">
        <v>4.9000000000000004</v>
      </c>
      <c r="F50" s="9"/>
      <c r="G50" s="74"/>
      <c r="H50" s="80" t="s">
        <v>52</v>
      </c>
      <c r="I50" s="86"/>
      <c r="K50" s="4"/>
      <c r="L50" s="4"/>
      <c r="M50" s="4"/>
      <c r="N50" s="4"/>
      <c r="O50" s="4"/>
      <c r="P50" s="4"/>
      <c r="Q50" s="4"/>
      <c r="R50" s="4"/>
      <c r="S50" s="4"/>
    </row>
    <row r="51" spans="1:19" x14ac:dyDescent="0.2">
      <c r="A51" s="21"/>
      <c r="B51" s="79">
        <v>46</v>
      </c>
      <c r="C51" s="13" t="s">
        <v>50</v>
      </c>
      <c r="D51" s="9">
        <v>4.7</v>
      </c>
      <c r="E51" s="9">
        <v>4.7</v>
      </c>
      <c r="F51" s="9"/>
      <c r="G51" s="74"/>
      <c r="H51" s="80" t="s">
        <v>52</v>
      </c>
      <c r="I51" s="86"/>
    </row>
    <row r="52" spans="1:19" x14ac:dyDescent="0.2">
      <c r="A52" s="21"/>
      <c r="B52" s="79">
        <v>47</v>
      </c>
      <c r="C52" s="13" t="s">
        <v>7</v>
      </c>
      <c r="D52" s="9">
        <v>1.5</v>
      </c>
      <c r="E52" s="9">
        <v>1.5</v>
      </c>
      <c r="F52" s="9"/>
      <c r="G52" s="74"/>
      <c r="H52" s="80" t="s">
        <v>52</v>
      </c>
      <c r="I52" s="86"/>
    </row>
    <row r="53" spans="1:19" x14ac:dyDescent="0.2">
      <c r="A53" s="21"/>
      <c r="B53" s="79">
        <v>48</v>
      </c>
      <c r="C53" s="74" t="s">
        <v>33</v>
      </c>
      <c r="D53" s="9">
        <v>1.5</v>
      </c>
      <c r="E53" s="9">
        <v>1.5</v>
      </c>
      <c r="F53" s="9"/>
      <c r="G53" s="74"/>
      <c r="H53" s="77" t="s">
        <v>52</v>
      </c>
      <c r="I53" s="86"/>
    </row>
    <row r="54" spans="1:19" x14ac:dyDescent="0.2">
      <c r="A54" s="21"/>
      <c r="B54" s="79">
        <v>49</v>
      </c>
      <c r="C54" s="74" t="s">
        <v>51</v>
      </c>
      <c r="D54" s="9">
        <v>10.5</v>
      </c>
      <c r="E54" s="9"/>
      <c r="F54" s="9"/>
      <c r="G54" s="74">
        <v>10.5</v>
      </c>
      <c r="H54" s="78"/>
      <c r="I54" s="86"/>
    </row>
    <row r="55" spans="1:19" x14ac:dyDescent="0.2">
      <c r="A55" s="21"/>
      <c r="B55" s="79">
        <v>50</v>
      </c>
      <c r="C55" s="74" t="s">
        <v>51</v>
      </c>
      <c r="D55" s="9">
        <v>4.0999999999999996</v>
      </c>
      <c r="E55" s="9"/>
      <c r="F55" s="9"/>
      <c r="G55" s="74">
        <v>4.0999999999999996</v>
      </c>
      <c r="H55" s="78"/>
      <c r="I55" s="86"/>
    </row>
    <row r="56" spans="1:19" ht="13.5" thickBot="1" x14ac:dyDescent="0.25">
      <c r="A56" s="21"/>
      <c r="B56" s="79">
        <v>51</v>
      </c>
      <c r="C56" s="74" t="s">
        <v>51</v>
      </c>
      <c r="D56" s="9">
        <v>33</v>
      </c>
      <c r="E56" s="9"/>
      <c r="F56" s="9"/>
      <c r="G56" s="74">
        <v>33</v>
      </c>
      <c r="H56" s="78"/>
      <c r="I56" s="86"/>
    </row>
    <row r="57" spans="1:19" s="4" customFormat="1" ht="13.5" thickBot="1" x14ac:dyDescent="0.25">
      <c r="A57" s="21"/>
      <c r="B57" s="107" t="s">
        <v>6</v>
      </c>
      <c r="C57" s="108"/>
      <c r="D57" s="6">
        <f>SUM(D35:D56)</f>
        <v>287.39999999999998</v>
      </c>
      <c r="E57" s="6">
        <f>SUM(E35:E56)</f>
        <v>172.89999999999998</v>
      </c>
      <c r="F57" s="6">
        <f>SUM(F35:F56)</f>
        <v>0</v>
      </c>
      <c r="G57" s="6">
        <f>SUM(G35:G56)</f>
        <v>114.5</v>
      </c>
      <c r="H57" s="82"/>
      <c r="I57" s="88">
        <f>D57-E57-F57-G57</f>
        <v>0</v>
      </c>
      <c r="K57" s="3"/>
      <c r="L57" s="3"/>
      <c r="M57" s="3"/>
      <c r="N57" s="3"/>
      <c r="O57" s="3"/>
      <c r="P57" s="3"/>
      <c r="Q57" s="3"/>
      <c r="R57" s="3"/>
      <c r="S57" s="3"/>
    </row>
    <row r="58" spans="1:19" s="4" customFormat="1" ht="13.5" thickBot="1" x14ac:dyDescent="0.25">
      <c r="A58" s="21"/>
      <c r="B58" s="105" t="s">
        <v>3</v>
      </c>
      <c r="C58" s="106"/>
      <c r="D58" s="7">
        <f>D34+D57</f>
        <v>2570.5</v>
      </c>
      <c r="E58" s="7">
        <f>E34+E57</f>
        <v>2403.6999999999998</v>
      </c>
      <c r="F58" s="7">
        <f>F34+F57</f>
        <v>0</v>
      </c>
      <c r="G58" s="7">
        <f>G34+G57</f>
        <v>166.8</v>
      </c>
      <c r="H58" s="83"/>
      <c r="I58" s="88">
        <f>D58-E58-F58-G58</f>
        <v>0</v>
      </c>
      <c r="K58" s="3"/>
      <c r="L58" s="3"/>
      <c r="M58" s="3"/>
      <c r="N58" s="3"/>
      <c r="O58" s="3"/>
      <c r="P58" s="3"/>
      <c r="Q58" s="3"/>
      <c r="R58" s="3"/>
      <c r="S58" s="3"/>
    </row>
    <row r="59" spans="1:19" s="4" customFormat="1" x14ac:dyDescent="0.2">
      <c r="A59" s="21"/>
      <c r="B59" s="75"/>
      <c r="C59" s="73"/>
      <c r="D59" s="73"/>
      <c r="E59" s="73"/>
      <c r="F59" s="73"/>
      <c r="G59" s="73"/>
      <c r="H59" s="10"/>
    </row>
    <row r="60" spans="1:19" s="4" customFormat="1" x14ac:dyDescent="0.2">
      <c r="A60" s="21"/>
      <c r="B60" s="11"/>
      <c r="C60" s="8"/>
      <c r="D60" s="8"/>
      <c r="E60" s="8"/>
      <c r="F60" s="8"/>
      <c r="G60" s="8"/>
      <c r="H60" s="12"/>
      <c r="K60" s="3"/>
      <c r="L60" s="3"/>
      <c r="M60" s="3"/>
      <c r="N60" s="3"/>
      <c r="O60" s="3"/>
      <c r="P60" s="3"/>
      <c r="Q60" s="3"/>
      <c r="R60" s="3"/>
      <c r="S60" s="3"/>
    </row>
    <row r="61" spans="1:19" s="4" customFormat="1" x14ac:dyDescent="0.2">
      <c r="A61" s="21"/>
      <c r="B61" s="11"/>
      <c r="C61" s="8"/>
      <c r="D61" s="8"/>
      <c r="E61" s="8"/>
      <c r="F61" s="8"/>
      <c r="G61" s="8"/>
      <c r="H61" s="8"/>
      <c r="K61" s="3"/>
      <c r="L61" s="3"/>
      <c r="M61" s="3"/>
      <c r="N61" s="3"/>
      <c r="O61" s="3"/>
      <c r="P61" s="3"/>
      <c r="Q61" s="3"/>
      <c r="R61" s="3"/>
      <c r="S61" s="3"/>
    </row>
    <row r="62" spans="1:19" s="4" customFormat="1" x14ac:dyDescent="0.2">
      <c r="A62" s="21"/>
      <c r="B62" s="11"/>
      <c r="C62" s="8"/>
      <c r="D62" s="8"/>
      <c r="E62" s="8"/>
      <c r="F62" s="8"/>
      <c r="G62" s="8"/>
      <c r="H62" s="8"/>
      <c r="K62" s="3"/>
      <c r="L62" s="3"/>
      <c r="M62" s="3"/>
      <c r="N62" s="3"/>
      <c r="O62" s="3"/>
      <c r="P62" s="3"/>
      <c r="Q62" s="3"/>
      <c r="R62" s="3"/>
      <c r="S62" s="3"/>
    </row>
    <row r="63" spans="1:19" s="4" customFormat="1" x14ac:dyDescent="0.2">
      <c r="A63" s="21"/>
      <c r="B63" s="11"/>
      <c r="C63" s="8"/>
      <c r="D63" s="8"/>
      <c r="E63" s="8"/>
      <c r="F63" s="8"/>
      <c r="G63" s="8"/>
      <c r="H63" s="8"/>
      <c r="K63" s="3"/>
      <c r="L63" s="3"/>
      <c r="M63" s="3"/>
      <c r="N63" s="3"/>
      <c r="O63" s="3"/>
      <c r="P63" s="3"/>
      <c r="Q63" s="3"/>
      <c r="R63" s="3"/>
      <c r="S63" s="3"/>
    </row>
    <row r="64" spans="1:19" s="4" customFormat="1" x14ac:dyDescent="0.2">
      <c r="A64" s="21"/>
      <c r="B64" s="2"/>
      <c r="C64" s="1"/>
      <c r="D64" s="1"/>
      <c r="E64" s="1"/>
      <c r="F64" s="1"/>
      <c r="G64" s="1"/>
      <c r="H64" s="8"/>
      <c r="K64" s="3"/>
      <c r="L64" s="3"/>
      <c r="M64" s="3"/>
      <c r="N64" s="3"/>
      <c r="O64" s="3"/>
      <c r="P64" s="3"/>
      <c r="Q64" s="3"/>
      <c r="R64" s="3"/>
      <c r="S64" s="3"/>
    </row>
    <row r="65" spans="1:1" x14ac:dyDescent="0.2">
      <c r="A65" s="21"/>
    </row>
    <row r="66" spans="1:1" x14ac:dyDescent="0.2">
      <c r="A66" s="21"/>
    </row>
    <row r="67" spans="1:1" x14ac:dyDescent="0.2">
      <c r="A67" s="21"/>
    </row>
    <row r="68" spans="1:1" x14ac:dyDescent="0.2">
      <c r="A68" s="21"/>
    </row>
    <row r="69" spans="1:1" x14ac:dyDescent="0.2">
      <c r="A69" s="21"/>
    </row>
    <row r="70" spans="1:1" x14ac:dyDescent="0.2">
      <c r="A70" s="21"/>
    </row>
    <row r="71" spans="1:1" x14ac:dyDescent="0.2">
      <c r="A71" s="10"/>
    </row>
    <row r="72" spans="1:1" x14ac:dyDescent="0.2">
      <c r="A72" s="10"/>
    </row>
    <row r="73" spans="1:1" x14ac:dyDescent="0.2">
      <c r="A73" s="10"/>
    </row>
    <row r="74" spans="1:1" x14ac:dyDescent="0.2">
      <c r="A74" s="8"/>
    </row>
    <row r="75" spans="1:1" x14ac:dyDescent="0.2">
      <c r="A75" s="8"/>
    </row>
    <row r="76" spans="1:1" x14ac:dyDescent="0.2">
      <c r="A76" s="3"/>
    </row>
    <row r="77" spans="1:1" x14ac:dyDescent="0.2">
      <c r="A77" s="3"/>
    </row>
    <row r="78" spans="1:1" x14ac:dyDescent="0.2">
      <c r="A78" s="3"/>
    </row>
    <row r="79" spans="1:1" x14ac:dyDescent="0.2">
      <c r="A79" s="3"/>
    </row>
    <row r="80" spans="1:1" x14ac:dyDescent="0.2">
      <c r="A80" s="3"/>
    </row>
    <row r="81" spans="1:1" x14ac:dyDescent="0.2">
      <c r="A81" s="3"/>
    </row>
    <row r="82" spans="1:1" x14ac:dyDescent="0.2">
      <c r="A82" s="3"/>
    </row>
    <row r="83" spans="1:1" x14ac:dyDescent="0.2">
      <c r="A83" s="3"/>
    </row>
  </sheetData>
  <mergeCells count="22">
    <mergeCell ref="S4:S5"/>
    <mergeCell ref="B58:C58"/>
    <mergeCell ref="B57:C57"/>
    <mergeCell ref="L4:N4"/>
    <mergeCell ref="O4:Q4"/>
    <mergeCell ref="R4:R5"/>
    <mergeCell ref="B34:C34"/>
    <mergeCell ref="H3:H5"/>
    <mergeCell ref="B2:H2"/>
    <mergeCell ref="A15:A16"/>
    <mergeCell ref="A3:A5"/>
    <mergeCell ref="B3:B5"/>
    <mergeCell ref="C3:C5"/>
    <mergeCell ref="D3:G3"/>
    <mergeCell ref="D4:D5"/>
    <mergeCell ref="E4:E5"/>
    <mergeCell ref="F4:F5"/>
    <mergeCell ref="G4:G5"/>
    <mergeCell ref="A6:A7"/>
    <mergeCell ref="A9:A10"/>
    <mergeCell ref="A11:A12"/>
    <mergeCell ref="A13:A14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1DA7DF3856F8439F509C6DE8795A43" ma:contentTypeVersion="1" ma:contentTypeDescription="Loo uus dokument" ma:contentTypeScope="" ma:versionID="f9186f1e860b63484ff8a703331670e3">
  <xsd:schema xmlns:xsd="http://www.w3.org/2001/XMLSchema" xmlns:p="http://schemas.microsoft.com/office/2006/metadata/properties" xmlns:ns2="9b75d5ef-9f4b-4445-abe8-84a77c292844" targetNamespace="http://schemas.microsoft.com/office/2006/metadata/properties" ma:root="true" ma:fieldsID="9ad61f2c16ca37057969804c7e57f648" ns2:_="">
    <xsd:import namespace="9b75d5ef-9f4b-4445-abe8-84a77c292844"/>
    <xsd:element name="properties">
      <xsd:complexType>
        <xsd:sequence>
          <xsd:element name="documentManagement">
            <xsd:complexType>
              <xsd:all>
                <xsd:element ref="ns2:Kontrollitu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b75d5ef-9f4b-4445-abe8-84a77c292844" elementFormDefault="qualified">
    <xsd:import namespace="http://schemas.microsoft.com/office/2006/documentManagement/types"/>
    <xsd:element name="Kontrollitud" ma:index="8" nillable="true" ma:displayName="Kontrollitud" ma:default="Kontrollimata" ma:format="Dropdown" ma:internalName="Kontrollitud">
      <xsd:simpleType>
        <xsd:restriction base="dms:Choice">
          <xsd:enumeration value="Kontrollimata"/>
          <xsd:enumeration value="Vajab parandamist"/>
          <xsd:enumeration value="Korras"/>
          <xsd:enumeration value="Välja saadetu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 ma:readOnly="true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Kontrollitud xmlns="9b75d5ef-9f4b-4445-abe8-84a77c292844">Kontrollimata</Kontrollitud>
  </documentManagement>
</p:properties>
</file>

<file path=customXml/itemProps1.xml><?xml version="1.0" encoding="utf-8"?>
<ds:datastoreItem xmlns:ds="http://schemas.openxmlformats.org/officeDocument/2006/customXml" ds:itemID="{7E059B27-F5EF-4AC4-BE42-9E2DD5835DE1}"/>
</file>

<file path=customXml/itemProps2.xml><?xml version="1.0" encoding="utf-8"?>
<ds:datastoreItem xmlns:ds="http://schemas.openxmlformats.org/officeDocument/2006/customXml" ds:itemID="{BE76738E-F61E-4E90-94FB-B9A04FA7CCF3}"/>
</file>

<file path=customXml/itemProps3.xml><?xml version="1.0" encoding="utf-8"?>
<ds:datastoreItem xmlns:ds="http://schemas.openxmlformats.org/officeDocument/2006/customXml" ds:itemID="{DE8D8123-F85E-4887-8B0D-3DF76A9AD4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 korrust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Microsoft Corporation</dc:creator>
  <cp:lastModifiedBy>Evelin Saaremets</cp:lastModifiedBy>
  <cp:lastPrinted>2012-09-17T12:12:01Z</cp:lastPrinted>
  <dcterms:created xsi:type="dcterms:W3CDTF">1996-10-14T23:33:28Z</dcterms:created>
  <dcterms:modified xsi:type="dcterms:W3CDTF">2014-10-15T19:33:05Z</dcterms:modified>
  <cp:contentType>Dokument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0x010100631DA7DF3856F8439F509C6DE8795A43</vt:lpwstr>
  </property>
</Properties>
</file>